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4.04.2021" sheetId="2" r:id="rId2"/>
  </sheets>
  <definedNames>
    <definedName name="_xlnm.Print_Area" localSheetId="1">'14.04.2021'!$A$1:$E$253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0"/>
          </rPr>
          <t>Finvid19: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<sst xmlns="http://schemas.openxmlformats.org/spreadsheetml/2006/main" count="274" uniqueCount="130">
  <si>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</si>
  <si>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</si>
  <si>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</si>
  <si>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</si>
  <si>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</si>
  <si>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</si>
  <si>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</si>
  <si>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</si>
  <si>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</si>
  <si>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</si>
  <si>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</si>
  <si>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</si>
  <si>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</si>
  <si>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</si>
  <si>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</si>
  <si>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</si>
  <si>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</si>
  <si>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</si>
  <si>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</si>
  <si>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</si>
  <si>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</si>
  <si>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</si>
  <si>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</si>
  <si>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</si>
  <si>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</si>
  <si>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</si>
  <si>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</si>
  <si>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</si>
  <si>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</si>
  <si>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</si>
  <si>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</si>
  <si>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</si>
  <si>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</si>
  <si>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</si>
  <si>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</si>
  <si>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</si>
  <si>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</si>
  <si>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</si>
  <si>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</si>
  <si>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</si>
  <si>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</si>
  <si>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</si>
  <si>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</si>
  <si>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</si>
  <si>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</si>
  <si>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</si>
  <si>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</si>
  <si>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</si>
  <si>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</si>
  <si>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</si>
  <si>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</si>
  <si>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</si>
  <si>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</si>
  <si>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</si>
  <si>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</si>
  <si>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</si>
  <si>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</si>
  <si>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</si>
  <si>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</si>
  <si>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</si>
  <si>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</si>
  <si>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</si>
  <si>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</si>
  <si>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</si>
  <si>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</si>
  <si>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</si>
  <si>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</si>
  <si>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</si>
  <si>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</si>
  <si>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</si>
  <si>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</si>
  <si>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</si>
  <si>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</si>
  <si>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</si>
  <si>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</si>
  <si>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</si>
  <si>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</si>
  <si>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</si>
  <si>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</si>
  <si>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</si>
  <si>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</si>
  <si>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</si>
  <si>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</si>
  <si>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</si>
  <si>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</si>
  <si>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</si>
  <si>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</si>
  <si>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</si>
  <si>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</si>
  <si>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</si>
  <si>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</si>
  <si>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відшкодування податку на землю</t>
  </si>
  <si>
    <t>відшкодування послуг охорони</t>
  </si>
  <si>
    <t>відшкодування податку на нерухоме майно</t>
  </si>
  <si>
    <t>телекомунікаційні послуги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</si>
  <si>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</si>
  <si>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</si>
  <si>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</si>
  <si>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</si>
  <si>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</si>
  <si>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</si>
  <si>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</si>
  <si>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оплата послуг інтернет</t>
  </si>
  <si>
    <t>Фінансування видатків бюджету Ніжинської міської територіальної громади за 14.04.2021р. пооб’єктно</t>
  </si>
  <si>
    <t>Залишок коштів станом на 14.04.2021 р., в т.ч.:</t>
  </si>
  <si>
    <t>Надходження коштів на рахунки бюджету 14.04.2021 р., в т.ч.:</t>
  </si>
  <si>
    <t>Всього коштів на рахунках бюджету 14.04.2021 р., в т.ч.:</t>
  </si>
  <si>
    <t xml:space="preserve">Заробітна плата за І половину квітня працівникам: </t>
  </si>
  <si>
    <t>надходження податків і зборів  по загальному фонду бюджету(в т.ч. повернення з депозитів  5 000 тис.грн.)</t>
  </si>
  <si>
    <t xml:space="preserve">розпорядження  № 164,165  від  14.04.2021 р. </t>
  </si>
  <si>
    <t>послуги на обслуг.будинку та прибуд.терит.</t>
  </si>
  <si>
    <t>послуги з техн. обслуг. тепловодоп.водовідв.</t>
  </si>
  <si>
    <t>оплата послуг з ремонту моноблоку згідно програми інформатизації</t>
  </si>
  <si>
    <t>оплата послуг з доступу до мережі інтернет</t>
  </si>
  <si>
    <t>оплата послуг з тех.обслуговування газового обладнання</t>
  </si>
  <si>
    <t>оплата послуг з медичного огляду</t>
  </si>
  <si>
    <t>оплата послуг з ремонту пральної машини</t>
  </si>
  <si>
    <t>оплата навчання у сфері цівільного захисту</t>
  </si>
  <si>
    <t>оплата послуг з прочищення каналізаційної мережі НВК "Престиж"16</t>
  </si>
  <si>
    <t>столи, стільці, шафа</t>
  </si>
  <si>
    <t>оплата послуг з облуг. будинку та прибудинкової території</t>
  </si>
  <si>
    <t>труба профільна</t>
  </si>
  <si>
    <t>суміш трав (спортивний газон)</t>
  </si>
  <si>
    <t xml:space="preserve">добриво </t>
  </si>
  <si>
    <t>водоемульсійна фарба</t>
  </si>
  <si>
    <t>видалення аварійних дерев</t>
  </si>
  <si>
    <t>сіль для промислового перероблення</t>
  </si>
  <si>
    <t>за електроенергію, розподіл, перетікання</t>
  </si>
  <si>
    <t>КП Комунальний ринок, податки</t>
  </si>
  <si>
    <t>КП НУВКГ, електроенергія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</si>
</sst>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85" zoomScaleSheetLayoutView="85" zoomScalePageLayoutView="0" workbookViewId="0" topLeftCell="A206">
      <selection activeCell="D237" sqref="D237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68" t="s">
        <v>103</v>
      </c>
      <c r="B1" s="68"/>
      <c r="C1" s="68"/>
      <c r="D1" s="68"/>
      <c r="E1" s="68"/>
    </row>
    <row r="2" spans="1:5" ht="25.5" customHeight="1" hidden="1">
      <c r="A2" s="69" t="s">
        <v>109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1" t="s">
        <v>104</v>
      </c>
      <c r="B4" s="71"/>
      <c r="C4" s="71"/>
      <c r="D4" s="55">
        <f>D9-D5</f>
        <v>6141187.03</v>
      </c>
      <c r="E4" s="23"/>
    </row>
    <row r="5" spans="1:5" ht="23.25" customHeight="1">
      <c r="A5" s="71" t="s">
        <v>105</v>
      </c>
      <c r="B5" s="71"/>
      <c r="C5" s="71"/>
      <c r="D5" s="55">
        <f>D6+D7+D8</f>
        <v>456039.33</v>
      </c>
      <c r="E5" s="23"/>
    </row>
    <row r="6" spans="1:5" ht="39" customHeight="1">
      <c r="A6" s="72" t="s">
        <v>108</v>
      </c>
      <c r="B6" s="72"/>
      <c r="C6" s="72"/>
      <c r="D6" s="35">
        <v>456039.33</v>
      </c>
      <c r="E6" s="23"/>
    </row>
    <row r="7" spans="1:5" ht="21.75" customHeight="1">
      <c r="A7" s="73" t="s">
        <v>61</v>
      </c>
      <c r="B7" s="73"/>
      <c r="C7" s="73"/>
      <c r="D7" s="35">
        <v>0</v>
      </c>
      <c r="E7" s="23"/>
    </row>
    <row r="8" spans="1:5" ht="23.25" customHeight="1" hidden="1">
      <c r="A8" s="72" t="s">
        <v>99</v>
      </c>
      <c r="B8" s="72"/>
      <c r="C8" s="72"/>
      <c r="D8" s="35"/>
      <c r="E8" s="23"/>
    </row>
    <row r="9" spans="1:5" ht="23.25" customHeight="1">
      <c r="A9" s="71" t="s">
        <v>106</v>
      </c>
      <c r="B9" s="71"/>
      <c r="C9" s="71"/>
      <c r="D9" s="55">
        <f>1597226.36+5000000</f>
        <v>6597226.36</v>
      </c>
      <c r="E9" s="23"/>
    </row>
    <row r="10" spans="1:5" ht="18.75" customHeight="1">
      <c r="A10" s="74" t="s">
        <v>69</v>
      </c>
      <c r="B10" s="74"/>
      <c r="C10" s="74"/>
      <c r="D10" s="74"/>
      <c r="E10" s="23"/>
    </row>
    <row r="11" spans="1:6" s="25" customFormat="1" ht="24.75" customHeight="1">
      <c r="A11" s="56" t="s">
        <v>53</v>
      </c>
      <c r="B11" s="74" t="s">
        <v>54</v>
      </c>
      <c r="C11" s="74"/>
      <c r="D11" s="57">
        <f>D12+D33+D39+D47+D152+D153+D154+D155</f>
        <v>4587762.48</v>
      </c>
      <c r="E11" s="24"/>
      <c r="F11" s="66"/>
    </row>
    <row r="12" spans="1:5" s="25" customFormat="1" ht="48" customHeight="1">
      <c r="A12" s="52" t="s">
        <v>55</v>
      </c>
      <c r="B12" s="75" t="s">
        <v>107</v>
      </c>
      <c r="C12" s="75"/>
      <c r="D12" s="39">
        <f>D13+D14+D15+D16+D17+D18+D19+D20+D21+D22+D23+D24+D25+D26+D27+D28+D29+D30+D31+D32</f>
        <v>4260680.32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97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0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>
      <c r="A21" s="58"/>
      <c r="B21" s="51"/>
      <c r="C21" s="50" t="s">
        <v>83</v>
      </c>
      <c r="D21" s="46">
        <v>2957980.14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>
      <c r="A25" s="58"/>
      <c r="B25" s="51"/>
      <c r="C25" s="50" t="s">
        <v>45</v>
      </c>
      <c r="D25" s="46">
        <v>1108962.88</v>
      </c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>
      <c r="A28" s="58"/>
      <c r="B28" s="51"/>
      <c r="C28" s="50" t="s">
        <v>75</v>
      </c>
      <c r="D28" s="46">
        <v>95596.99</v>
      </c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17.25" customHeight="1">
      <c r="A31" s="58"/>
      <c r="B31" s="51"/>
      <c r="C31" s="50" t="s">
        <v>0</v>
      </c>
      <c r="D31" s="47">
        <v>98140.31</v>
      </c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6" t="s">
        <v>66</v>
      </c>
      <c r="C33" s="77"/>
      <c r="D33" s="39">
        <f>SUM(D34:D38)</f>
        <v>27018.54</v>
      </c>
      <c r="E33" s="32"/>
    </row>
    <row r="34" spans="1:5" s="33" customFormat="1" ht="22.5" customHeight="1" hidden="1">
      <c r="A34" s="52"/>
      <c r="B34" s="78" t="s">
        <v>67</v>
      </c>
      <c r="C34" s="78"/>
      <c r="D34" s="42"/>
      <c r="E34" s="32"/>
    </row>
    <row r="35" spans="1:5" s="25" customFormat="1" ht="24" customHeight="1" hidden="1">
      <c r="A35" s="52"/>
      <c r="B35" s="78" t="s">
        <v>15</v>
      </c>
      <c r="C35" s="78"/>
      <c r="D35" s="42"/>
      <c r="E35" s="24"/>
    </row>
    <row r="36" spans="1:5" s="25" customFormat="1" ht="24" customHeight="1">
      <c r="A36" s="52"/>
      <c r="B36" s="78" t="s">
        <v>89</v>
      </c>
      <c r="C36" s="78"/>
      <c r="D36" s="43">
        <f>26249.34+769.2</f>
        <v>27018.54</v>
      </c>
      <c r="E36" s="24"/>
    </row>
    <row r="37" spans="1:5" s="25" customFormat="1" ht="19.5" hidden="1">
      <c r="A37" s="52"/>
      <c r="B37" s="78" t="s">
        <v>90</v>
      </c>
      <c r="C37" s="78"/>
      <c r="D37" s="42"/>
      <c r="E37" s="24"/>
    </row>
    <row r="38" spans="1:5" s="25" customFormat="1" ht="19.5" customHeight="1" hidden="1">
      <c r="A38" s="52"/>
      <c r="B38" s="79" t="s">
        <v>67</v>
      </c>
      <c r="C38" s="80"/>
      <c r="D38" s="42"/>
      <c r="E38" s="24"/>
    </row>
    <row r="39" spans="1:5" s="25" customFormat="1" ht="24" customHeight="1">
      <c r="A39" s="52" t="s">
        <v>10</v>
      </c>
      <c r="B39" s="81" t="s">
        <v>66</v>
      </c>
      <c r="C39" s="81"/>
      <c r="D39" s="44">
        <f>SUM(D40:D46)</f>
        <v>0</v>
      </c>
      <c r="E39" s="24"/>
    </row>
    <row r="40" spans="1:5" s="25" customFormat="1" ht="24" customHeight="1" hidden="1">
      <c r="A40" s="52"/>
      <c r="B40" s="78" t="s">
        <v>62</v>
      </c>
      <c r="C40" s="78"/>
      <c r="D40" s="42"/>
      <c r="E40" s="24"/>
    </row>
    <row r="41" spans="1:5" s="25" customFormat="1" ht="24" customHeight="1" hidden="1">
      <c r="A41" s="52"/>
      <c r="B41" s="78" t="s">
        <v>82</v>
      </c>
      <c r="C41" s="78"/>
      <c r="D41" s="42"/>
      <c r="E41" s="24"/>
    </row>
    <row r="42" spans="1:5" s="25" customFormat="1" ht="19.5">
      <c r="A42" s="52"/>
      <c r="B42" s="78" t="s">
        <v>83</v>
      </c>
      <c r="C42" s="78"/>
      <c r="D42" s="42">
        <v>0</v>
      </c>
      <c r="E42" s="24"/>
    </row>
    <row r="43" spans="1:5" s="25" customFormat="1" ht="19.5" hidden="1">
      <c r="A43" s="52"/>
      <c r="B43" s="78" t="s">
        <v>15</v>
      </c>
      <c r="C43" s="78"/>
      <c r="D43" s="42"/>
      <c r="E43" s="24"/>
    </row>
    <row r="44" spans="1:5" s="25" customFormat="1" ht="19.5" hidden="1">
      <c r="A44" s="52"/>
      <c r="B44" s="78" t="s">
        <v>31</v>
      </c>
      <c r="C44" s="78"/>
      <c r="D44" s="42"/>
      <c r="E44" s="24"/>
    </row>
    <row r="45" spans="1:5" s="25" customFormat="1" ht="24" customHeight="1" hidden="1">
      <c r="A45" s="52"/>
      <c r="B45" s="79" t="s">
        <v>67</v>
      </c>
      <c r="C45" s="80"/>
      <c r="D45" s="42"/>
      <c r="E45" s="24"/>
    </row>
    <row r="46" spans="1:5" s="25" customFormat="1" ht="24" customHeight="1" hidden="1">
      <c r="A46" s="52"/>
      <c r="B46" s="78" t="s">
        <v>73</v>
      </c>
      <c r="C46" s="78"/>
      <c r="D46" s="42"/>
      <c r="E46" s="24"/>
    </row>
    <row r="47" spans="1:5" s="25" customFormat="1" ht="24" customHeight="1">
      <c r="A47" s="21" t="s">
        <v>25</v>
      </c>
      <c r="B47" s="81" t="s">
        <v>66</v>
      </c>
      <c r="C47" s="81"/>
      <c r="D47" s="40">
        <f>D48+D69+D91+D112+D131+D150</f>
        <v>300063.61999999994</v>
      </c>
      <c r="E47" s="24"/>
    </row>
    <row r="48" spans="1:5" s="25" customFormat="1" ht="19.5">
      <c r="A48" s="21"/>
      <c r="B48" s="81" t="s">
        <v>71</v>
      </c>
      <c r="C48" s="81"/>
      <c r="D48" s="64">
        <f>SUM(D49:D68)</f>
        <v>1037.8</v>
      </c>
      <c r="E48" s="24"/>
    </row>
    <row r="49" spans="1:5" s="25" customFormat="1" ht="21" customHeight="1">
      <c r="A49" s="58"/>
      <c r="B49" s="59"/>
      <c r="C49" s="50" t="s">
        <v>14</v>
      </c>
      <c r="D49" s="46">
        <v>1037.8</v>
      </c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63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88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100</v>
      </c>
      <c r="D68" s="46"/>
      <c r="E68" s="32"/>
    </row>
    <row r="69" spans="1:5" s="33" customFormat="1" ht="21" customHeight="1">
      <c r="A69" s="21"/>
      <c r="B69" s="81" t="s">
        <v>1</v>
      </c>
      <c r="C69" s="81"/>
      <c r="D69" s="64">
        <f>SUM(D70:D90)</f>
        <v>308.24</v>
      </c>
      <c r="E69" s="32"/>
    </row>
    <row r="70" spans="1:5" s="25" customFormat="1" ht="21" customHeight="1">
      <c r="A70" s="58"/>
      <c r="B70" s="50"/>
      <c r="C70" s="50" t="s">
        <v>14</v>
      </c>
      <c r="D70" s="46">
        <v>26.75</v>
      </c>
      <c r="E70" s="24"/>
    </row>
    <row r="71" spans="1:5" s="33" customFormat="1" ht="19.5" customHeight="1">
      <c r="A71" s="58"/>
      <c r="B71" s="50"/>
      <c r="C71" s="50" t="s">
        <v>59</v>
      </c>
      <c r="D71" s="46">
        <v>281.49</v>
      </c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63</v>
      </c>
      <c r="D77" s="46"/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1" t="s">
        <v>2</v>
      </c>
      <c r="C91" s="81"/>
      <c r="D91" s="64">
        <f>SUM(D92:D111)</f>
        <v>290178.89999999997</v>
      </c>
      <c r="E91" s="32"/>
    </row>
    <row r="92" spans="1:5" s="25" customFormat="1" ht="22.5" customHeight="1">
      <c r="A92" s="58"/>
      <c r="B92" s="59"/>
      <c r="C92" s="50" t="s">
        <v>72</v>
      </c>
      <c r="D92" s="49">
        <f>247.69+15281.95</f>
        <v>15529.640000000001</v>
      </c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>
      <c r="A96" s="58"/>
      <c r="B96" s="59"/>
      <c r="C96" s="50" t="s">
        <v>62</v>
      </c>
      <c r="D96" s="46">
        <v>62684.47</v>
      </c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63</v>
      </c>
      <c r="D99" s="46">
        <f>208963.08</f>
        <v>208963.08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>
      <c r="A103" s="58"/>
      <c r="B103" s="59"/>
      <c r="C103" s="50" t="s">
        <v>45</v>
      </c>
      <c r="D103" s="46">
        <v>484.1</v>
      </c>
      <c r="E103" s="32"/>
    </row>
    <row r="104" spans="1:5" s="33" customFormat="1" ht="33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>
      <c r="A109" s="58"/>
      <c r="B109" s="59"/>
      <c r="C109" s="50" t="s">
        <v>76</v>
      </c>
      <c r="D109" s="46">
        <v>2517.61</v>
      </c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1" t="s">
        <v>70</v>
      </c>
      <c r="C112" s="81"/>
      <c r="D112" s="64">
        <f>SUM(D113:D130)</f>
        <v>50.88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>
      <c r="A127" s="58"/>
      <c r="B127" s="50"/>
      <c r="C127" s="50" t="s">
        <v>65</v>
      </c>
      <c r="D127" s="46">
        <v>50.88</v>
      </c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1" t="s">
        <v>84</v>
      </c>
      <c r="C131" s="81"/>
      <c r="D131" s="64">
        <f>SUM(D132:D149)</f>
        <v>8487.8</v>
      </c>
      <c r="E131" s="32"/>
    </row>
    <row r="132" spans="1:5" s="25" customFormat="1" ht="18.75" customHeight="1">
      <c r="A132" s="58"/>
      <c r="B132" s="50"/>
      <c r="C132" s="50" t="s">
        <v>72</v>
      </c>
      <c r="D132" s="46">
        <v>18.78</v>
      </c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>
      <c r="A136" s="58"/>
      <c r="B136" s="50"/>
      <c r="C136" s="50" t="s">
        <v>62</v>
      </c>
      <c r="D136" s="46">
        <v>8336.96</v>
      </c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63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>
      <c r="A141" s="58"/>
      <c r="B141" s="50"/>
      <c r="C141" s="50" t="s">
        <v>31</v>
      </c>
      <c r="D141" s="46">
        <v>132.06</v>
      </c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1" t="s">
        <v>80</v>
      </c>
      <c r="C150" s="81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81</v>
      </c>
      <c r="D151" s="46"/>
      <c r="E151" s="32"/>
    </row>
    <row r="152" spans="1:5" s="33" customFormat="1" ht="18.75">
      <c r="A152" s="82" t="s">
        <v>56</v>
      </c>
      <c r="B152" s="85"/>
      <c r="C152" s="86"/>
      <c r="D152" s="45"/>
      <c r="E152" s="32"/>
    </row>
    <row r="153" spans="1:5" s="25" customFormat="1" ht="24" customHeight="1">
      <c r="A153" s="83"/>
      <c r="B153" s="85"/>
      <c r="C153" s="86"/>
      <c r="D153" s="45"/>
      <c r="E153" s="24"/>
    </row>
    <row r="154" spans="1:5" s="25" customFormat="1" ht="21" customHeight="1" hidden="1">
      <c r="A154" s="83"/>
      <c r="B154" s="85"/>
      <c r="C154" s="86"/>
      <c r="D154" s="45"/>
      <c r="E154" s="24"/>
    </row>
    <row r="155" spans="1:5" s="25" customFormat="1" ht="21.75" customHeight="1" hidden="1">
      <c r="A155" s="84"/>
      <c r="B155" s="85"/>
      <c r="C155" s="86"/>
      <c r="D155" s="45"/>
      <c r="E155" s="24"/>
    </row>
    <row r="156" spans="1:6" s="25" customFormat="1" ht="21.75" customHeight="1">
      <c r="A156" s="52" t="s">
        <v>22</v>
      </c>
      <c r="B156" s="71" t="s">
        <v>57</v>
      </c>
      <c r="C156" s="71"/>
      <c r="D156" s="40">
        <f>D158+D168+D175+D180+D203+D208+D218+D222+D183+D190+D227+D234+D236</f>
        <v>1080815.6</v>
      </c>
      <c r="E156" s="24"/>
      <c r="F156" s="66"/>
    </row>
    <row r="157" spans="1:7" s="25" customFormat="1" ht="18.75" hidden="1">
      <c r="A157" s="82" t="s">
        <v>62</v>
      </c>
      <c r="B157" s="75"/>
      <c r="C157" s="75"/>
      <c r="D157" s="42"/>
      <c r="E157" s="60"/>
      <c r="G157" s="66"/>
    </row>
    <row r="158" spans="1:5" s="25" customFormat="1" ht="21.75" customHeight="1" hidden="1">
      <c r="A158" s="84"/>
      <c r="B158" s="87" t="s">
        <v>98</v>
      </c>
      <c r="C158" s="88"/>
      <c r="D158" s="64">
        <f>D157</f>
        <v>0</v>
      </c>
      <c r="E158" s="60"/>
    </row>
    <row r="159" spans="1:4" s="26" customFormat="1" ht="18.75">
      <c r="A159" s="82" t="s">
        <v>96</v>
      </c>
      <c r="B159" s="91" t="s">
        <v>91</v>
      </c>
      <c r="C159" s="92"/>
      <c r="D159" s="29">
        <v>43.68</v>
      </c>
    </row>
    <row r="160" spans="1:4" s="26" customFormat="1" ht="18" customHeight="1" hidden="1">
      <c r="A160" s="89"/>
      <c r="B160" s="91" t="s">
        <v>91</v>
      </c>
      <c r="C160" s="92"/>
      <c r="D160" s="29"/>
    </row>
    <row r="161" spans="1:4" s="26" customFormat="1" ht="20.25" customHeight="1">
      <c r="A161" s="89"/>
      <c r="B161" s="91" t="s">
        <v>92</v>
      </c>
      <c r="C161" s="92"/>
      <c r="D161" s="29">
        <v>48.49</v>
      </c>
    </row>
    <row r="162" spans="1:4" s="26" customFormat="1" ht="20.25" customHeight="1">
      <c r="A162" s="89"/>
      <c r="B162" s="91" t="s">
        <v>93</v>
      </c>
      <c r="C162" s="92"/>
      <c r="D162" s="29">
        <v>118.08</v>
      </c>
    </row>
    <row r="163" spans="1:4" s="26" customFormat="1" ht="23.25" customHeight="1">
      <c r="A163" s="89"/>
      <c r="B163" s="91" t="s">
        <v>110</v>
      </c>
      <c r="C163" s="92"/>
      <c r="D163" s="29">
        <v>226.64</v>
      </c>
    </row>
    <row r="164" spans="1:4" s="26" customFormat="1" ht="22.5" customHeight="1">
      <c r="A164" s="89"/>
      <c r="B164" s="91" t="s">
        <v>111</v>
      </c>
      <c r="C164" s="92"/>
      <c r="D164" s="29">
        <v>1785</v>
      </c>
    </row>
    <row r="165" spans="1:4" s="26" customFormat="1" ht="27" customHeight="1" hidden="1">
      <c r="A165" s="89"/>
      <c r="B165" s="91"/>
      <c r="C165" s="92"/>
      <c r="D165" s="29"/>
    </row>
    <row r="166" spans="1:4" s="26" customFormat="1" ht="22.5" customHeight="1" hidden="1">
      <c r="A166" s="89"/>
      <c r="B166" s="91"/>
      <c r="C166" s="92"/>
      <c r="D166" s="29"/>
    </row>
    <row r="167" spans="1:4" s="26" customFormat="1" ht="21" customHeight="1" hidden="1">
      <c r="A167" s="89"/>
      <c r="B167" s="93"/>
      <c r="C167" s="94"/>
      <c r="D167" s="29"/>
    </row>
    <row r="168" spans="1:8" s="26" customFormat="1" ht="19.5">
      <c r="A168" s="90"/>
      <c r="B168" s="87" t="s">
        <v>98</v>
      </c>
      <c r="C168" s="88"/>
      <c r="D168" s="65">
        <f>SUM(D159:D167)</f>
        <v>2221.89</v>
      </c>
      <c r="F168" s="28"/>
      <c r="H168" s="28"/>
    </row>
    <row r="169" spans="1:4" s="26" customFormat="1" ht="18.75" hidden="1">
      <c r="A169" s="82" t="s">
        <v>15</v>
      </c>
      <c r="B169" s="93"/>
      <c r="C169" s="94"/>
      <c r="D169" s="29"/>
    </row>
    <row r="170" spans="1:4" s="26" customFormat="1" ht="18.75" hidden="1">
      <c r="A170" s="83"/>
      <c r="B170" s="93"/>
      <c r="C170" s="94"/>
      <c r="D170" s="29"/>
    </row>
    <row r="171" spans="1:4" s="26" customFormat="1" ht="18.75" hidden="1">
      <c r="A171" s="83"/>
      <c r="B171" s="91"/>
      <c r="C171" s="92"/>
      <c r="D171" s="29"/>
    </row>
    <row r="172" spans="1:4" s="26" customFormat="1" ht="18.75" hidden="1">
      <c r="A172" s="83"/>
      <c r="B172" s="91"/>
      <c r="C172" s="92"/>
      <c r="D172" s="29"/>
    </row>
    <row r="173" spans="1:4" s="26" customFormat="1" ht="18.75" hidden="1">
      <c r="A173" s="83"/>
      <c r="B173" s="91"/>
      <c r="C173" s="92"/>
      <c r="D173" s="29"/>
    </row>
    <row r="174" spans="1:4" s="26" customFormat="1" ht="18.75" hidden="1">
      <c r="A174" s="83"/>
      <c r="B174" s="91"/>
      <c r="C174" s="92"/>
      <c r="D174" s="29"/>
    </row>
    <row r="175" spans="1:4" s="26" customFormat="1" ht="18" customHeight="1" hidden="1">
      <c r="A175" s="84"/>
      <c r="B175" s="87" t="s">
        <v>98</v>
      </c>
      <c r="C175" s="88"/>
      <c r="D175" s="65">
        <f>SUM(D169:D174)</f>
        <v>0</v>
      </c>
    </row>
    <row r="176" spans="1:4" s="26" customFormat="1" ht="18.75" hidden="1">
      <c r="A176" s="71" t="s">
        <v>59</v>
      </c>
      <c r="B176" s="91"/>
      <c r="C176" s="92"/>
      <c r="D176" s="29"/>
    </row>
    <row r="177" spans="1:4" s="26" customFormat="1" ht="18.75" hidden="1">
      <c r="A177" s="71"/>
      <c r="B177" s="91"/>
      <c r="C177" s="92"/>
      <c r="D177" s="29"/>
    </row>
    <row r="178" spans="1:4" s="26" customFormat="1" ht="21.75" customHeight="1" hidden="1">
      <c r="A178" s="71"/>
      <c r="B178" s="91"/>
      <c r="C178" s="92"/>
      <c r="D178" s="29"/>
    </row>
    <row r="179" spans="1:4" s="26" customFormat="1" ht="21" customHeight="1" hidden="1">
      <c r="A179" s="71"/>
      <c r="B179" s="91"/>
      <c r="C179" s="92"/>
      <c r="D179" s="29"/>
    </row>
    <row r="180" spans="1:7" s="26" customFormat="1" ht="19.5" hidden="1">
      <c r="A180" s="71"/>
      <c r="B180" s="87" t="s">
        <v>98</v>
      </c>
      <c r="C180" s="88"/>
      <c r="D180" s="65">
        <f>D176+D177+D178+D179</f>
        <v>0</v>
      </c>
      <c r="G180" s="28"/>
    </row>
    <row r="181" spans="1:4" s="26" customFormat="1" ht="23.25" customHeight="1" hidden="1">
      <c r="A181" s="95" t="s">
        <v>60</v>
      </c>
      <c r="B181" s="91"/>
      <c r="C181" s="92"/>
      <c r="D181" s="29"/>
    </row>
    <row r="182" spans="1:4" s="26" customFormat="1" ht="24" customHeight="1" hidden="1">
      <c r="A182" s="96"/>
      <c r="B182" s="91"/>
      <c r="C182" s="92"/>
      <c r="D182" s="29"/>
    </row>
    <row r="183" spans="1:4" s="26" customFormat="1" ht="19.5" hidden="1">
      <c r="A183" s="97"/>
      <c r="B183" s="87" t="s">
        <v>98</v>
      </c>
      <c r="C183" s="88"/>
      <c r="D183" s="65">
        <f>D181+D182</f>
        <v>0</v>
      </c>
    </row>
    <row r="184" spans="1:4" s="26" customFormat="1" ht="24" customHeight="1">
      <c r="A184" s="71" t="s">
        <v>18</v>
      </c>
      <c r="B184" s="91" t="s">
        <v>112</v>
      </c>
      <c r="C184" s="92"/>
      <c r="D184" s="29">
        <v>3300</v>
      </c>
    </row>
    <row r="185" spans="1:4" s="26" customFormat="1" ht="23.25" customHeight="1" hidden="1">
      <c r="A185" s="71"/>
      <c r="B185" s="91"/>
      <c r="C185" s="92"/>
      <c r="D185" s="29"/>
    </row>
    <row r="186" spans="1:4" s="26" customFormat="1" ht="24" customHeight="1" hidden="1">
      <c r="A186" s="71"/>
      <c r="B186" s="91"/>
      <c r="C186" s="92"/>
      <c r="D186" s="29"/>
    </row>
    <row r="187" spans="1:4" s="26" customFormat="1" ht="24" customHeight="1" hidden="1">
      <c r="A187" s="71"/>
      <c r="B187" s="91"/>
      <c r="C187" s="92"/>
      <c r="D187" s="29"/>
    </row>
    <row r="188" spans="1:4" s="26" customFormat="1" ht="37.5" customHeight="1" hidden="1">
      <c r="A188" s="71"/>
      <c r="B188" s="91"/>
      <c r="C188" s="92"/>
      <c r="D188" s="29"/>
    </row>
    <row r="189" spans="1:4" s="26" customFormat="1" ht="26.25" customHeight="1" hidden="1">
      <c r="A189" s="71"/>
      <c r="B189" s="91"/>
      <c r="C189" s="92"/>
      <c r="D189" s="29"/>
    </row>
    <row r="190" spans="1:6" s="26" customFormat="1" ht="19.5">
      <c r="A190" s="71"/>
      <c r="B190" s="87" t="s">
        <v>98</v>
      </c>
      <c r="C190" s="88"/>
      <c r="D190" s="65">
        <f>SUM(D184:D189)</f>
        <v>3300</v>
      </c>
      <c r="F190" s="28"/>
    </row>
    <row r="191" spans="1:4" s="26" customFormat="1" ht="18.75">
      <c r="A191" s="82" t="s">
        <v>63</v>
      </c>
      <c r="B191" s="91" t="s">
        <v>114</v>
      </c>
      <c r="C191" s="92"/>
      <c r="D191" s="29">
        <f>400+2500+9600+600</f>
        <v>13100</v>
      </c>
    </row>
    <row r="192" spans="1:4" s="26" customFormat="1" ht="21" customHeight="1">
      <c r="A192" s="83"/>
      <c r="B192" s="91" t="s">
        <v>115</v>
      </c>
      <c r="C192" s="92"/>
      <c r="D192" s="29">
        <f>5001.4+9880.6</f>
        <v>14882</v>
      </c>
    </row>
    <row r="193" spans="1:4" s="26" customFormat="1" ht="18.75">
      <c r="A193" s="83"/>
      <c r="B193" s="91" t="s">
        <v>116</v>
      </c>
      <c r="C193" s="92"/>
      <c r="D193" s="29">
        <v>10200</v>
      </c>
    </row>
    <row r="194" spans="1:4" s="26" customFormat="1" ht="21" customHeight="1">
      <c r="A194" s="83"/>
      <c r="B194" s="91" t="s">
        <v>117</v>
      </c>
      <c r="C194" s="98"/>
      <c r="D194" s="29">
        <v>901.6</v>
      </c>
    </row>
    <row r="195" spans="1:4" s="26" customFormat="1" ht="36" customHeight="1">
      <c r="A195" s="83"/>
      <c r="B195" s="91" t="s">
        <v>118</v>
      </c>
      <c r="C195" s="92"/>
      <c r="D195" s="29">
        <v>679.9</v>
      </c>
    </row>
    <row r="196" spans="1:4" s="26" customFormat="1" ht="21" customHeight="1" hidden="1">
      <c r="A196" s="83"/>
      <c r="B196" s="91"/>
      <c r="C196" s="92"/>
      <c r="D196" s="29"/>
    </row>
    <row r="197" spans="1:4" s="26" customFormat="1" ht="21" customHeight="1" hidden="1">
      <c r="A197" s="83"/>
      <c r="B197" s="91"/>
      <c r="C197" s="92"/>
      <c r="D197" s="29"/>
    </row>
    <row r="198" spans="1:4" s="26" customFormat="1" ht="21" customHeight="1" hidden="1">
      <c r="A198" s="83"/>
      <c r="B198" s="91"/>
      <c r="C198" s="92"/>
      <c r="D198" s="29"/>
    </row>
    <row r="199" spans="1:4" s="26" customFormat="1" ht="21" customHeight="1" hidden="1">
      <c r="A199" s="83"/>
      <c r="B199" s="91"/>
      <c r="C199" s="92"/>
      <c r="D199" s="29"/>
    </row>
    <row r="200" spans="1:4" s="26" customFormat="1" ht="21" customHeight="1" hidden="1">
      <c r="A200" s="83"/>
      <c r="B200" s="91"/>
      <c r="C200" s="92"/>
      <c r="D200" s="29"/>
    </row>
    <row r="201" spans="1:4" s="26" customFormat="1" ht="21" customHeight="1" hidden="1">
      <c r="A201" s="83"/>
      <c r="B201" s="91"/>
      <c r="C201" s="92"/>
      <c r="D201" s="29"/>
    </row>
    <row r="202" spans="1:4" s="26" customFormat="1" ht="16.5" customHeight="1" hidden="1">
      <c r="A202" s="83"/>
      <c r="B202" s="91"/>
      <c r="C202" s="92"/>
      <c r="D202" s="29"/>
    </row>
    <row r="203" spans="1:4" s="26" customFormat="1" ht="19.5">
      <c r="A203" s="84"/>
      <c r="B203" s="87" t="s">
        <v>98</v>
      </c>
      <c r="C203" s="88"/>
      <c r="D203" s="65">
        <f>SUM(D191:D202)</f>
        <v>39763.5</v>
      </c>
    </row>
    <row r="204" spans="1:6" s="26" customFormat="1" ht="23.25" customHeight="1">
      <c r="A204" s="82" t="s">
        <v>65</v>
      </c>
      <c r="B204" s="91" t="s">
        <v>121</v>
      </c>
      <c r="C204" s="92"/>
      <c r="D204" s="29">
        <v>608</v>
      </c>
      <c r="F204" s="28"/>
    </row>
    <row r="205" spans="1:4" s="26" customFormat="1" ht="18.75">
      <c r="A205" s="83"/>
      <c r="B205" s="91" t="s">
        <v>122</v>
      </c>
      <c r="C205" s="92"/>
      <c r="D205" s="29">
        <v>6300</v>
      </c>
    </row>
    <row r="206" spans="1:4" s="26" customFormat="1" ht="24" customHeight="1">
      <c r="A206" s="83"/>
      <c r="B206" s="91" t="s">
        <v>123</v>
      </c>
      <c r="C206" s="92"/>
      <c r="D206" s="29">
        <v>1860</v>
      </c>
    </row>
    <row r="207" spans="1:4" s="26" customFormat="1" ht="24" customHeight="1" hidden="1">
      <c r="A207" s="83"/>
      <c r="B207" s="91"/>
      <c r="C207" s="92"/>
      <c r="D207" s="29"/>
    </row>
    <row r="208" spans="1:7" s="26" customFormat="1" ht="21.75" customHeight="1">
      <c r="A208" s="84"/>
      <c r="B208" s="87" t="s">
        <v>98</v>
      </c>
      <c r="C208" s="88"/>
      <c r="D208" s="65">
        <f>D205+D204+D206</f>
        <v>8768</v>
      </c>
      <c r="G208" s="28"/>
    </row>
    <row r="209" spans="1:4" s="26" customFormat="1" ht="21" customHeight="1">
      <c r="A209" s="82" t="s">
        <v>45</v>
      </c>
      <c r="B209" s="91" t="s">
        <v>119</v>
      </c>
      <c r="C209" s="92"/>
      <c r="D209" s="29">
        <v>9900</v>
      </c>
    </row>
    <row r="210" spans="1:4" s="26" customFormat="1" ht="21" customHeight="1">
      <c r="A210" s="83"/>
      <c r="B210" s="91" t="s">
        <v>120</v>
      </c>
      <c r="C210" s="98"/>
      <c r="D210" s="29">
        <f>394.2+510</f>
        <v>904.2</v>
      </c>
    </row>
    <row r="211" spans="1:4" s="26" customFormat="1" ht="21" customHeight="1">
      <c r="A211" s="83"/>
      <c r="B211" s="91" t="s">
        <v>102</v>
      </c>
      <c r="C211" s="92"/>
      <c r="D211" s="29">
        <f>500+250</f>
        <v>750</v>
      </c>
    </row>
    <row r="212" spans="1:4" s="26" customFormat="1" ht="22.5" customHeight="1" hidden="1">
      <c r="A212" s="83"/>
      <c r="B212" s="91"/>
      <c r="C212" s="92"/>
      <c r="D212" s="29"/>
    </row>
    <row r="213" spans="1:4" s="26" customFormat="1" ht="23.25" customHeight="1" hidden="1">
      <c r="A213" s="83"/>
      <c r="B213" s="91"/>
      <c r="C213" s="92"/>
      <c r="D213" s="29"/>
    </row>
    <row r="214" spans="1:4" s="26" customFormat="1" ht="23.25" customHeight="1" hidden="1">
      <c r="A214" s="83"/>
      <c r="B214" s="91"/>
      <c r="C214" s="98"/>
      <c r="D214" s="29"/>
    </row>
    <row r="215" spans="1:4" s="26" customFormat="1" ht="22.5" customHeight="1" hidden="1">
      <c r="A215" s="83"/>
      <c r="B215" s="91"/>
      <c r="C215" s="98"/>
      <c r="D215" s="29"/>
    </row>
    <row r="216" spans="1:4" s="26" customFormat="1" ht="22.5" customHeight="1" hidden="1">
      <c r="A216" s="83"/>
      <c r="B216" s="91"/>
      <c r="C216" s="98"/>
      <c r="D216" s="29"/>
    </row>
    <row r="217" spans="1:4" s="26" customFormat="1" ht="22.5" customHeight="1" hidden="1">
      <c r="A217" s="83"/>
      <c r="B217" s="91"/>
      <c r="C217" s="98"/>
      <c r="D217" s="29"/>
    </row>
    <row r="218" spans="1:4" s="26" customFormat="1" ht="19.5">
      <c r="A218" s="84"/>
      <c r="B218" s="87" t="s">
        <v>98</v>
      </c>
      <c r="C218" s="88"/>
      <c r="D218" s="65">
        <f>SUM(D209:D216)</f>
        <v>11554.2</v>
      </c>
    </row>
    <row r="219" spans="1:4" s="26" customFormat="1" ht="18.75">
      <c r="A219" s="82" t="s">
        <v>31</v>
      </c>
      <c r="B219" s="91" t="s">
        <v>124</v>
      </c>
      <c r="C219" s="92"/>
      <c r="D219" s="29">
        <v>820</v>
      </c>
    </row>
    <row r="220" spans="1:4" s="26" customFormat="1" ht="18.75" hidden="1">
      <c r="A220" s="83"/>
      <c r="B220" s="91"/>
      <c r="C220" s="98"/>
      <c r="D220" s="29"/>
    </row>
    <row r="221" spans="1:4" s="26" customFormat="1" ht="18.75" hidden="1">
      <c r="A221" s="83"/>
      <c r="B221" s="91"/>
      <c r="C221" s="98"/>
      <c r="D221" s="29"/>
    </row>
    <row r="222" spans="1:4" s="26" customFormat="1" ht="19.5">
      <c r="A222" s="84"/>
      <c r="B222" s="87" t="s">
        <v>98</v>
      </c>
      <c r="C222" s="88"/>
      <c r="D222" s="65">
        <f>SUM(D219:D221)</f>
        <v>820</v>
      </c>
    </row>
    <row r="223" spans="1:4" s="26" customFormat="1" ht="24" customHeight="1">
      <c r="A223" s="82" t="s">
        <v>0</v>
      </c>
      <c r="B223" s="91" t="s">
        <v>113</v>
      </c>
      <c r="C223" s="92"/>
      <c r="D223" s="29">
        <v>500</v>
      </c>
    </row>
    <row r="224" spans="1:4" s="26" customFormat="1" ht="23.25" customHeight="1" hidden="1">
      <c r="A224" s="83"/>
      <c r="B224" s="91"/>
      <c r="C224" s="92"/>
      <c r="D224" s="29"/>
    </row>
    <row r="225" spans="1:4" s="26" customFormat="1" ht="23.25" customHeight="1" hidden="1">
      <c r="A225" s="83"/>
      <c r="B225" s="91"/>
      <c r="C225" s="92"/>
      <c r="D225" s="29"/>
    </row>
    <row r="226" spans="1:4" s="26" customFormat="1" ht="23.25" customHeight="1" hidden="1">
      <c r="A226" s="83"/>
      <c r="B226" s="91"/>
      <c r="C226" s="92"/>
      <c r="D226" s="29"/>
    </row>
    <row r="227" spans="1:4" s="26" customFormat="1" ht="19.5">
      <c r="A227" s="84"/>
      <c r="B227" s="87" t="s">
        <v>98</v>
      </c>
      <c r="C227" s="88"/>
      <c r="D227" s="65">
        <f>D223+D224+D225+D226</f>
        <v>500</v>
      </c>
    </row>
    <row r="228" spans="1:4" s="26" customFormat="1" ht="18.75">
      <c r="A228" s="71" t="s">
        <v>12</v>
      </c>
      <c r="B228" s="91" t="s">
        <v>94</v>
      </c>
      <c r="C228" s="99"/>
      <c r="D228" s="29">
        <v>8300</v>
      </c>
    </row>
    <row r="229" spans="1:4" s="26" customFormat="1" ht="18.75">
      <c r="A229" s="71"/>
      <c r="B229" s="91" t="s">
        <v>125</v>
      </c>
      <c r="C229" s="92"/>
      <c r="D229" s="29">
        <v>14010.66</v>
      </c>
    </row>
    <row r="230" spans="1:4" s="26" customFormat="1" ht="18.75">
      <c r="A230" s="71"/>
      <c r="B230" s="91" t="s">
        <v>126</v>
      </c>
      <c r="C230" s="92"/>
      <c r="D230" s="29">
        <v>165160</v>
      </c>
    </row>
    <row r="231" spans="1:4" s="26" customFormat="1" ht="18.75">
      <c r="A231" s="71"/>
      <c r="B231" s="100" t="s">
        <v>127</v>
      </c>
      <c r="C231" s="92"/>
      <c r="D231" s="29">
        <v>376417.35</v>
      </c>
    </row>
    <row r="232" spans="1:4" s="26" customFormat="1" ht="18.75">
      <c r="A232" s="71"/>
      <c r="B232" s="100" t="s">
        <v>128</v>
      </c>
      <c r="C232" s="92"/>
      <c r="D232" s="29">
        <v>250000</v>
      </c>
    </row>
    <row r="233" spans="1:4" s="26" customFormat="1" ht="19.5" customHeight="1">
      <c r="A233" s="71"/>
      <c r="B233" s="101" t="s">
        <v>129</v>
      </c>
      <c r="C233" s="99"/>
      <c r="D233" s="29">
        <v>200000</v>
      </c>
    </row>
    <row r="234" spans="1:4" s="26" customFormat="1" ht="19.5">
      <c r="A234" s="71"/>
      <c r="B234" s="102" t="s">
        <v>98</v>
      </c>
      <c r="C234" s="103"/>
      <c r="D234" s="65">
        <f>D228+D229+D230+D231+D232+D233</f>
        <v>1013888.01</v>
      </c>
    </row>
    <row r="235" spans="1:4" s="26" customFormat="1" ht="18.75" hidden="1">
      <c r="A235" s="41" t="s">
        <v>30</v>
      </c>
      <c r="B235" s="91"/>
      <c r="C235" s="92"/>
      <c r="D235" s="29"/>
    </row>
    <row r="236" spans="1:4" s="26" customFormat="1" ht="19.5" hidden="1">
      <c r="A236" s="21"/>
      <c r="B236" s="87" t="s">
        <v>98</v>
      </c>
      <c r="C236" s="88"/>
      <c r="D236" s="65">
        <f>D235</f>
        <v>0</v>
      </c>
    </row>
    <row r="237" spans="1:7" s="26" customFormat="1" ht="19.5" customHeight="1">
      <c r="A237" s="52"/>
      <c r="B237" s="104" t="s">
        <v>19</v>
      </c>
      <c r="C237" s="105"/>
      <c r="D237" s="24">
        <f>D156+D11</f>
        <v>5668578.08</v>
      </c>
      <c r="E237" s="27"/>
      <c r="F237" s="28"/>
      <c r="G237" s="28"/>
    </row>
    <row r="238" spans="1:7" s="26" customFormat="1" ht="19.5" customHeight="1">
      <c r="A238" s="53"/>
      <c r="B238" s="104" t="s">
        <v>58</v>
      </c>
      <c r="C238" s="105"/>
      <c r="D238" s="24">
        <f>SUM(D239:D243)</f>
        <v>0</v>
      </c>
      <c r="E238" s="27"/>
      <c r="G238" s="28"/>
    </row>
    <row r="239" spans="1:7" s="26" customFormat="1" ht="19.5" customHeight="1">
      <c r="A239" s="63" t="s">
        <v>45</v>
      </c>
      <c r="B239" s="91"/>
      <c r="C239" s="92"/>
      <c r="D239" s="29"/>
      <c r="E239" s="27"/>
      <c r="G239" s="28"/>
    </row>
    <row r="240" spans="1:5" s="26" customFormat="1" ht="18.75">
      <c r="A240" s="21" t="s">
        <v>12</v>
      </c>
      <c r="B240" s="91"/>
      <c r="C240" s="92"/>
      <c r="D240" s="29"/>
      <c r="E240" s="27"/>
    </row>
    <row r="241" spans="1:4" s="26" customFormat="1" ht="18.75">
      <c r="A241" s="21"/>
      <c r="B241" s="91"/>
      <c r="C241" s="92"/>
      <c r="D241" s="29"/>
    </row>
    <row r="242" spans="1:4" s="26" customFormat="1" ht="18.75">
      <c r="A242" s="21"/>
      <c r="B242" s="91"/>
      <c r="C242" s="92"/>
      <c r="D242" s="29"/>
    </row>
    <row r="243" spans="1:4" s="26" customFormat="1" ht="18" customHeight="1">
      <c r="A243" s="21"/>
      <c r="B243" s="91"/>
      <c r="C243" s="92"/>
      <c r="D243" s="29"/>
    </row>
    <row r="244" spans="1:7" s="26" customFormat="1" ht="21" customHeight="1">
      <c r="A244" s="52"/>
      <c r="B244" s="106" t="s">
        <v>101</v>
      </c>
      <c r="C244" s="107"/>
      <c r="D244" s="24">
        <f>D237+D238</f>
        <v>5668578.08</v>
      </c>
      <c r="F244" s="28"/>
      <c r="G244" s="28"/>
    </row>
    <row r="245" spans="1:4" s="26" customFormat="1" ht="21" customHeight="1" hidden="1">
      <c r="A245" s="52"/>
      <c r="B245" s="61"/>
      <c r="C245" s="62"/>
      <c r="D245" s="29"/>
    </row>
    <row r="246" spans="1:5" s="26" customFormat="1" ht="19.5" customHeight="1">
      <c r="A246" s="52"/>
      <c r="B246" s="108" t="s">
        <v>86</v>
      </c>
      <c r="C246" s="108"/>
      <c r="D246" s="24">
        <f>D248+D249+D250+D251+D252</f>
        <v>0</v>
      </c>
      <c r="E246" s="27"/>
    </row>
    <row r="247" spans="1:5" s="26" customFormat="1" ht="0.75" customHeight="1">
      <c r="A247" s="52"/>
      <c r="B247" s="91" t="s">
        <v>95</v>
      </c>
      <c r="C247" s="92"/>
      <c r="D247" s="29"/>
      <c r="E247" s="27"/>
    </row>
    <row r="248" spans="1:5" s="26" customFormat="1" ht="18.75">
      <c r="A248" s="21"/>
      <c r="B248" s="91"/>
      <c r="C248" s="92"/>
      <c r="D248" s="29"/>
      <c r="E248" s="27"/>
    </row>
    <row r="249" spans="1:5" s="26" customFormat="1" ht="18.75" hidden="1">
      <c r="A249" s="21"/>
      <c r="B249" s="91"/>
      <c r="C249" s="92"/>
      <c r="D249" s="29"/>
      <c r="E249" s="27"/>
    </row>
    <row r="250" spans="1:5" s="26" customFormat="1" ht="18" customHeight="1" hidden="1">
      <c r="A250" s="21"/>
      <c r="B250" s="109"/>
      <c r="C250" s="110"/>
      <c r="D250" s="29"/>
      <c r="E250" s="27"/>
    </row>
    <row r="251" spans="1:5" s="26" customFormat="1" ht="18" customHeight="1" hidden="1">
      <c r="A251" s="21"/>
      <c r="B251" s="91"/>
      <c r="C251" s="92"/>
      <c r="D251" s="29"/>
      <c r="E251" s="27"/>
    </row>
    <row r="252" spans="1:5" s="26" customFormat="1" ht="17.25" customHeight="1" hidden="1">
      <c r="A252" s="21"/>
      <c r="B252" s="91"/>
      <c r="C252" s="92"/>
      <c r="D252" s="29"/>
      <c r="E252" s="27"/>
    </row>
    <row r="253" spans="1:9" s="26" customFormat="1" ht="18.75">
      <c r="A253" s="21"/>
      <c r="B253" s="71" t="s">
        <v>87</v>
      </c>
      <c r="C253" s="71"/>
      <c r="D253" s="24">
        <f>D9-'14.04.2021'!D237-'14.04.2021'!D238</f>
        <v>928648.2800000003</v>
      </c>
      <c r="E253" s="27"/>
      <c r="I253" s="26" t="s">
        <v>26</v>
      </c>
    </row>
    <row r="254" spans="1:5" s="26" customFormat="1" ht="18.75">
      <c r="A254" s="22"/>
      <c r="B254" s="22"/>
      <c r="C254" s="22"/>
      <c r="D254" s="31"/>
      <c r="E254" s="27"/>
    </row>
    <row r="256" ht="39.75" customHeight="1"/>
  </sheetData>
  <sheetProtection password="C613" sheet="1" objects="1" scenarios="1" selectLockedCells="1" selectUnlockedCells="1"/>
  <mergeCells count="146">
    <mergeCell ref="B248:C248"/>
    <mergeCell ref="B249:C249"/>
    <mergeCell ref="B250:C250"/>
    <mergeCell ref="B251:C251"/>
    <mergeCell ref="B252:C252"/>
    <mergeCell ref="B253:C253"/>
    <mergeCell ref="B241:C241"/>
    <mergeCell ref="B242:C242"/>
    <mergeCell ref="B243:C243"/>
    <mergeCell ref="B244:C244"/>
    <mergeCell ref="B246:C246"/>
    <mergeCell ref="B247:C247"/>
    <mergeCell ref="B235:C235"/>
    <mergeCell ref="B236:C236"/>
    <mergeCell ref="B237:C237"/>
    <mergeCell ref="B238:C238"/>
    <mergeCell ref="B239:C239"/>
    <mergeCell ref="B240:C240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23:A227"/>
    <mergeCell ref="B223:C223"/>
    <mergeCell ref="B224:C224"/>
    <mergeCell ref="B225:C225"/>
    <mergeCell ref="B226:C226"/>
    <mergeCell ref="B227:C227"/>
    <mergeCell ref="B218:C218"/>
    <mergeCell ref="A219:A222"/>
    <mergeCell ref="B219:C219"/>
    <mergeCell ref="B220:C220"/>
    <mergeCell ref="B221:C221"/>
    <mergeCell ref="B222:C222"/>
    <mergeCell ref="A209:A21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204:A208"/>
    <mergeCell ref="B204:C204"/>
    <mergeCell ref="B205:C205"/>
    <mergeCell ref="B206:C206"/>
    <mergeCell ref="B207:C207"/>
    <mergeCell ref="B208:C208"/>
    <mergeCell ref="B198:C198"/>
    <mergeCell ref="B199:C199"/>
    <mergeCell ref="B200:C200"/>
    <mergeCell ref="B201:C201"/>
    <mergeCell ref="B202:C202"/>
    <mergeCell ref="B203:C203"/>
    <mergeCell ref="B189:C189"/>
    <mergeCell ref="B190:C190"/>
    <mergeCell ref="A191:A203"/>
    <mergeCell ref="B191:C191"/>
    <mergeCell ref="B192:C192"/>
    <mergeCell ref="B193:C193"/>
    <mergeCell ref="B194:C194"/>
    <mergeCell ref="B195:C195"/>
    <mergeCell ref="B196:C196"/>
    <mergeCell ref="B197:C197"/>
    <mergeCell ref="A181:A183"/>
    <mergeCell ref="B181:C181"/>
    <mergeCell ref="B182:C182"/>
    <mergeCell ref="B183:C183"/>
    <mergeCell ref="A184:A190"/>
    <mergeCell ref="B184:C184"/>
    <mergeCell ref="B185:C185"/>
    <mergeCell ref="B186:C186"/>
    <mergeCell ref="B187:C187"/>
    <mergeCell ref="B188:C188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  <mergeCell ref="B164:C164"/>
    <mergeCell ref="B165:C165"/>
    <mergeCell ref="B166:C166"/>
    <mergeCell ref="B167:C167"/>
    <mergeCell ref="B168:C168"/>
    <mergeCell ref="A169:A175"/>
    <mergeCell ref="B169:C169"/>
    <mergeCell ref="B170:C170"/>
    <mergeCell ref="B171:C171"/>
    <mergeCell ref="B172:C172"/>
    <mergeCell ref="B156:C156"/>
    <mergeCell ref="A157:A158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76" r:id="rId3"/>
  <rowBreaks count="1" manualBreakCount="1">
    <brk id="155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2021-04-14T06:25:19Z</cp:lastPrinted>
  <dcterms:created xsi:type="dcterms:W3CDTF">2015-05-15T06:08:32Z</dcterms:created>
  <dcterms:modified xsi:type="dcterms:W3CDTF">2021-04-14T09:51:04Z</dcterms:modified>
  <cp:category/>
  <cp:version/>
  <cp:contentType/>
  <cp:contentStatus/>
</cp:coreProperties>
</file>